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olodymyr\Downloads\"/>
    </mc:Choice>
  </mc:AlternateContent>
  <xr:revisionPtr revIDLastSave="0" documentId="8_{C6F30146-7113-4681-A38F-D4FA5A1E0874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финансовая моде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17" i="1"/>
  <c r="C17" i="1"/>
  <c r="E16" i="1"/>
  <c r="H16" i="1" s="1"/>
  <c r="K16" i="1" s="1"/>
  <c r="M16" i="1" s="1"/>
  <c r="N16" i="1" s="1"/>
  <c r="E15" i="1"/>
  <c r="H15" i="1" s="1"/>
  <c r="K15" i="1" s="1"/>
  <c r="M15" i="1" s="1"/>
  <c r="N15" i="1" s="1"/>
  <c r="E14" i="1"/>
  <c r="H14" i="1" s="1"/>
  <c r="K14" i="1" s="1"/>
  <c r="M14" i="1" s="1"/>
  <c r="N14" i="1" s="1"/>
  <c r="E13" i="1"/>
  <c r="H13" i="1" s="1"/>
  <c r="K13" i="1" s="1"/>
  <c r="M13" i="1" s="1"/>
  <c r="N13" i="1" s="1"/>
  <c r="K12" i="1"/>
  <c r="M12" i="1" s="1"/>
  <c r="N12" i="1" s="1"/>
  <c r="H12" i="1"/>
  <c r="E12" i="1"/>
  <c r="H11" i="1"/>
  <c r="K11" i="1" s="1"/>
  <c r="M11" i="1" s="1"/>
  <c r="N11" i="1" s="1"/>
  <c r="E11" i="1"/>
  <c r="E10" i="1"/>
  <c r="H10" i="1" s="1"/>
  <c r="K10" i="1" s="1"/>
  <c r="M10" i="1" s="1"/>
  <c r="N10" i="1" s="1"/>
  <c r="K9" i="1"/>
  <c r="M9" i="1" s="1"/>
  <c r="N9" i="1" s="1"/>
  <c r="H9" i="1"/>
  <c r="E9" i="1"/>
  <c r="K8" i="1"/>
  <c r="M8" i="1" s="1"/>
  <c r="N8" i="1" s="1"/>
  <c r="H8" i="1"/>
  <c r="E8" i="1"/>
  <c r="H7" i="1"/>
  <c r="K7" i="1" s="1"/>
  <c r="M7" i="1" s="1"/>
  <c r="N7" i="1" s="1"/>
  <c r="E7" i="1"/>
  <c r="E6" i="1"/>
  <c r="E17" i="1" s="1"/>
  <c r="K5" i="1"/>
  <c r="H5" i="1"/>
  <c r="E5" i="1"/>
  <c r="M5" i="1" l="1"/>
  <c r="H6" i="1"/>
  <c r="K6" i="1" s="1"/>
  <c r="M6" i="1" s="1"/>
  <c r="N6" i="1" s="1"/>
  <c r="K17" i="1" l="1"/>
  <c r="M17" i="1"/>
  <c r="N5" i="1"/>
  <c r="H17" i="1"/>
  <c r="E23" i="1" l="1"/>
  <c r="E22" i="1"/>
</calcChain>
</file>

<file path=xl/sharedStrings.xml><?xml version="1.0" encoding="utf-8"?>
<sst xmlns="http://schemas.openxmlformats.org/spreadsheetml/2006/main" count="34" uniqueCount="33">
  <si>
    <t>кв.м.</t>
  </si>
  <si>
    <t>Місяць</t>
  </si>
  <si>
    <t>Днів</t>
  </si>
  <si>
    <t>Заповнюваність</t>
  </si>
  <si>
    <t>Ціна оренди, USD</t>
  </si>
  <si>
    <t>Виручка в місяць, USD</t>
  </si>
  <si>
    <t>TAX, 10%</t>
  </si>
  <si>
    <t>Премії персоналу, 5%</t>
  </si>
  <si>
    <t>За вирахуванням</t>
  </si>
  <si>
    <t>ОТА, 10%</t>
  </si>
  <si>
    <t>OXO послуги менеджменту, 13,5% в USD</t>
  </si>
  <si>
    <t>OPEX (зарплата, комунальні, витратні матеріали), 17%</t>
  </si>
  <si>
    <t>Чистий дохід, USD</t>
  </si>
  <si>
    <t>Рентабельність: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</si>
  <si>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</si>
  <si>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</si>
  <si>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</si>
  <si>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</si>
  <si>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</si>
  <si>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</si>
  <si>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</si>
  <si>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</si>
  <si>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</si>
  <si>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</si>
  <si>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</si>
  <si>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</si>
  <si>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Підсумок</t>
  </si>
  <si>
    <t>Guaranteed returns: 10% for the first year or 8% annually for the first two years.</t>
  </si>
  <si>
    <t>Зараз:</t>
  </si>
  <si>
    <t>Ціна, USD</t>
  </si>
  <si>
    <t>Ціна за квадратний метр, USD</t>
  </si>
  <si>
    <t>Доходність на рік, % від ціни вілли</t>
  </si>
  <si>
    <t>Термін окупності,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</si>
</sst>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"/>
  </numFmts>
  <fonts count="13" x14ac:knownFonts="1">
    <font>
      <sz val="10"/>
      <color rgb="FF000000"/>
      <name val="Arial"/>
      <scheme val="minor"/>
    </font>
    <font>
      <b/>
      <sz val="15"/>
      <color rgb="FFFFFFFF"/>
      <name val="Open Sans"/>
    </font>
    <font>
      <sz val="10"/>
      <color rgb="FFFFFFFF"/>
      <name val="Open Sans"/>
    </font>
    <font>
      <sz val="10"/>
      <name val="Arial"/>
    </font>
    <font>
      <sz val="10"/>
      <color theme="1"/>
      <name val="Arial"/>
    </font>
    <font>
      <sz val="10"/>
      <color rgb="FF434343"/>
      <name val="Open Sans"/>
    </font>
    <font>
      <b/>
      <sz val="10"/>
      <color theme="1"/>
      <name val="Open Sans"/>
    </font>
    <font>
      <sz val="10"/>
      <color rgb="FF999999"/>
      <name val="Arial"/>
    </font>
    <font>
      <sz val="10"/>
      <color theme="1"/>
      <name val="Open Sans"/>
    </font>
    <font>
      <sz val="10"/>
      <color rgb="FF999999"/>
      <name val="Open Sans"/>
    </font>
    <font>
      <b/>
      <sz val="10"/>
      <color rgb="FF999999"/>
      <name val="Open Sans"/>
    </font>
    <font>
      <sz val="10"/>
      <color rgb="FFFF0000"/>
      <name val="Arial"/>
    </font>
    <font>
      <b/>
      <sz val="10"/>
      <color rgb="FFFFFFFF"/>
      <name val="Open Sans"/>
    </font>
  </fonts>
  <fills count="7">
    <fill>
      <patternFill patternType="none"/>
    </fill>
    <fill>
      <patternFill patternType="gray125"/>
    </fill>
    <fill>
      <patternFill patternType="solid">
        <fgColor rgb="FF53A55D"/>
        <bgColor rgb="FF53A55D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9FC5E8"/>
        <bgColor rgb="FF9FC5E8"/>
      </patternFill>
    </fill>
  </fills>
  <borders count="29">
    <border>
      <left/>
      <right/>
      <top/>
      <bottom/>
      <diagonal/>
    </border>
    <border>
      <left style="dotted">
        <color rgb="FF53A55D"/>
      </left>
      <right style="dotted">
        <color rgb="FF53A55D"/>
      </right>
      <top style="dotted">
        <color rgb="FF53A55D"/>
      </top>
      <bottom/>
      <diagonal/>
    </border>
    <border>
      <left style="dotted">
        <color rgb="FF53A55D"/>
      </left>
      <right/>
      <top style="dotted">
        <color rgb="FF53A55D"/>
      </top>
      <bottom/>
      <diagonal/>
    </border>
    <border>
      <left/>
      <right/>
      <top style="dotted">
        <color rgb="FF53A55D"/>
      </top>
      <bottom/>
      <diagonal/>
    </border>
    <border>
      <left/>
      <right style="dotted">
        <color rgb="FF53A55D"/>
      </right>
      <top style="dotted">
        <color rgb="FF53A55D"/>
      </top>
      <bottom/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 style="thin">
        <color rgb="FFFFFFFF"/>
      </right>
      <top style="thin">
        <color rgb="FF53A55D"/>
      </top>
      <bottom style="dotted">
        <color rgb="FFB7B7B7"/>
      </bottom>
      <diagonal/>
    </border>
    <border>
      <left style="thin">
        <color rgb="FFFFFFFF"/>
      </left>
      <right style="thin">
        <color rgb="FFFFFFFF"/>
      </right>
      <top style="thin">
        <color rgb="FF53A55D"/>
      </top>
      <bottom style="dotted">
        <color rgb="FFB7B7B7"/>
      </bottom>
      <diagonal/>
    </border>
    <border>
      <left style="thin">
        <color rgb="FFFFFFFF"/>
      </left>
      <right/>
      <top style="thin">
        <color rgb="FF53A55D"/>
      </top>
      <bottom style="dotted">
        <color rgb="FFB7B7B7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/>
      <diagonal/>
    </border>
    <border>
      <left style="dotted">
        <color rgb="FFB7B7B7"/>
      </left>
      <right style="dotted">
        <color rgb="FFB7B7B7"/>
      </right>
      <top style="dotted">
        <color rgb="FFB7B7B7"/>
      </top>
      <bottom style="dotted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dotted">
        <color rgb="FF000000"/>
      </left>
      <right style="thin">
        <color rgb="FFFFFFFF"/>
      </right>
      <top style="dotted">
        <color rgb="FFB7B7B7"/>
      </top>
      <bottom style="dotted">
        <color rgb="FFB7B7B7"/>
      </bottom>
      <diagonal/>
    </border>
    <border>
      <left style="thin">
        <color rgb="FFFFFFFF"/>
      </left>
      <right style="thin">
        <color rgb="FFFFFFFF"/>
      </right>
      <top style="dotted">
        <color rgb="FFB7B7B7"/>
      </top>
      <bottom style="dotted">
        <color rgb="FFB7B7B7"/>
      </bottom>
      <diagonal/>
    </border>
    <border>
      <left style="thin">
        <color rgb="FFFFFFFF"/>
      </left>
      <right/>
      <top style="dotted">
        <color rgb="FFB7B7B7"/>
      </top>
      <bottom style="dotted">
        <color rgb="FFB7B7B7"/>
      </bottom>
      <diagonal/>
    </border>
    <border>
      <left style="dotted">
        <color rgb="FF9FC5E8"/>
      </left>
      <right style="dotted">
        <color rgb="FF9FC5E8"/>
      </right>
      <top style="dotted">
        <color rgb="FF9FC5E8"/>
      </top>
      <bottom style="dotted">
        <color rgb="FF9FC5E8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49" fontId="5" fillId="0" borderId="7" xfId="0" applyNumberFormat="1" applyFont="1" applyBorder="1" applyAlignment="1">
      <alignment horizontal="center"/>
    </xf>
    <xf numFmtId="49" fontId="5" fillId="0" borderId="8" xfId="0" applyNumberFormat="1" applyFont="1" applyBorder="1"/>
    <xf numFmtId="49" fontId="4" fillId="0" borderId="8" xfId="0" applyNumberFormat="1" applyFont="1" applyBorder="1"/>
    <xf numFmtId="49" fontId="4" fillId="0" borderId="9" xfId="0" applyNumberFormat="1" applyFont="1" applyBorder="1"/>
    <xf numFmtId="49" fontId="4" fillId="3" borderId="6" xfId="0" applyNumberFormat="1" applyFont="1" applyFill="1" applyBorder="1"/>
    <xf numFmtId="49" fontId="4" fillId="0" borderId="10" xfId="0" applyNumberFormat="1" applyFont="1" applyBorder="1"/>
    <xf numFmtId="49" fontId="4" fillId="0" borderId="11" xfId="0" applyNumberFormat="1" applyFont="1" applyBorder="1"/>
    <xf numFmtId="49" fontId="4" fillId="0" borderId="12" xfId="0" applyNumberFormat="1" applyFont="1" applyBorder="1"/>
    <xf numFmtId="0" fontId="6" fillId="4" borderId="13" xfId="0" applyFont="1" applyFill="1" applyBorder="1" applyAlignment="1">
      <alignment horizontal="center" wrapText="1"/>
    </xf>
    <xf numFmtId="3" fontId="6" fillId="4" borderId="13" xfId="0" applyNumberFormat="1" applyFont="1" applyFill="1" applyBorder="1" applyAlignment="1">
      <alignment horizontal="center" wrapText="1"/>
    </xf>
    <xf numFmtId="0" fontId="7" fillId="0" borderId="14" xfId="0" applyFont="1" applyBorder="1"/>
    <xf numFmtId="164" fontId="8" fillId="0" borderId="15" xfId="0" applyNumberFormat="1" applyFont="1" applyBorder="1"/>
    <xf numFmtId="3" fontId="8" fillId="0" borderId="15" xfId="0" applyNumberFormat="1" applyFont="1" applyBorder="1" applyAlignment="1">
      <alignment horizontal="right"/>
    </xf>
    <xf numFmtId="9" fontId="9" fillId="0" borderId="15" xfId="0" applyNumberFormat="1" applyFont="1" applyBorder="1" applyAlignment="1">
      <alignment horizontal="right"/>
    </xf>
    <xf numFmtId="164" fontId="8" fillId="4" borderId="15" xfId="0" applyNumberFormat="1" applyFont="1" applyFill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right"/>
    </xf>
    <xf numFmtId="164" fontId="8" fillId="0" borderId="15" xfId="0" applyNumberFormat="1" applyFont="1" applyBorder="1" applyAlignment="1">
      <alignment horizontal="right"/>
    </xf>
    <xf numFmtId="164" fontId="9" fillId="0" borderId="17" xfId="0" applyNumberFormat="1" applyFont="1" applyBorder="1" applyAlignment="1">
      <alignment horizontal="right"/>
    </xf>
    <xf numFmtId="10" fontId="7" fillId="0" borderId="14" xfId="0" applyNumberFormat="1" applyFont="1" applyBorder="1" applyAlignment="1">
      <alignment horizontal="right"/>
    </xf>
    <xf numFmtId="10" fontId="4" fillId="3" borderId="6" xfId="0" applyNumberFormat="1" applyFont="1" applyFill="1" applyBorder="1"/>
    <xf numFmtId="164" fontId="8" fillId="0" borderId="16" xfId="0" applyNumberFormat="1" applyFont="1" applyBorder="1"/>
    <xf numFmtId="3" fontId="8" fillId="0" borderId="16" xfId="0" applyNumberFormat="1" applyFont="1" applyBorder="1" applyAlignment="1">
      <alignment horizontal="right"/>
    </xf>
    <xf numFmtId="164" fontId="8" fillId="5" borderId="17" xfId="0" applyNumberFormat="1" applyFont="1" applyFill="1" applyBorder="1" applyAlignment="1">
      <alignment horizontal="right"/>
    </xf>
    <xf numFmtId="164" fontId="8" fillId="0" borderId="18" xfId="0" applyNumberFormat="1" applyFont="1" applyBorder="1"/>
    <xf numFmtId="3" fontId="8" fillId="0" borderId="18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164" fontId="6" fillId="0" borderId="19" xfId="0" applyNumberFormat="1" applyFont="1" applyBorder="1"/>
    <xf numFmtId="3" fontId="4" fillId="0" borderId="19" xfId="0" applyNumberFormat="1" applyFont="1" applyBorder="1"/>
    <xf numFmtId="9" fontId="4" fillId="0" borderId="19" xfId="0" applyNumberFormat="1" applyFont="1" applyBorder="1"/>
    <xf numFmtId="164" fontId="4" fillId="0" borderId="19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0" fillId="0" borderId="19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8" fillId="0" borderId="22" xfId="0" applyFont="1" applyBorder="1"/>
    <xf numFmtId="49" fontId="5" fillId="0" borderId="23" xfId="0" applyNumberFormat="1" applyFont="1" applyBorder="1"/>
    <xf numFmtId="49" fontId="4" fillId="0" borderId="24" xfId="0" applyNumberFormat="1" applyFont="1" applyBorder="1"/>
    <xf numFmtId="49" fontId="4" fillId="0" borderId="25" xfId="0" applyNumberFormat="1" applyFont="1" applyBorder="1"/>
    <xf numFmtId="164" fontId="12" fillId="6" borderId="26" xfId="0" applyNumberFormat="1" applyFont="1" applyFill="1" applyBorder="1" applyAlignment="1">
      <alignment horizontal="right"/>
    </xf>
    <xf numFmtId="10" fontId="12" fillId="6" borderId="26" xfId="0" applyNumberFormat="1" applyFont="1" applyFill="1" applyBorder="1" applyAlignment="1">
      <alignment horizontal="right"/>
    </xf>
    <xf numFmtId="4" fontId="12" fillId="6" borderId="26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11" fillId="3" borderId="0" xfId="0" applyFont="1" applyFill="1"/>
    <xf numFmtId="0" fontId="0" fillId="0" borderId="0" xfId="0"/>
    <xf numFmtId="0" fontId="3" fillId="0" borderId="10" xfId="0" applyFont="1" applyBorder="1"/>
    <xf numFmtId="0" fontId="3" fillId="0" borderId="27" xfId="0" applyFont="1" applyBorder="1"/>
    <xf numFmtId="0" fontId="3" fillId="0" borderId="28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23"/>
  <sheetViews>
    <sheetView tabSelected="1" workbookViewId="0">
      <selection activeCell="C1" sqref="C1:I1"/>
    </sheetView>
  </sheetViews>
  <sheetFormatPr defaultColWidth="12.6640625" defaultRowHeight="15.75" customHeight="1" x14ac:dyDescent="0.25"/>
  <cols>
    <col min="1" max="1" width="7.6640625" customWidth="1"/>
    <col min="2" max="2" width="5.88671875" customWidth="1"/>
    <col min="3" max="3" width="9.21875" customWidth="1"/>
    <col min="4" max="4" width="10.33203125" customWidth="1"/>
    <col min="8" max="8" width="11.21875" customWidth="1"/>
    <col min="9" max="9" width="9.88671875" customWidth="1"/>
    <col min="10" max="10" width="15.44140625" customWidth="1"/>
    <col min="11" max="11" width="11" customWidth="1"/>
  </cols>
  <sheetData>
    <row r="1" spans="1:23" ht="22.2" x14ac:dyDescent="0.5">
      <c r="A1" s="1">
        <v>45</v>
      </c>
      <c r="B1" s="2" t="s">
        <v>0</v>
      </c>
      <c r="C1" s="52"/>
      <c r="D1" s="53"/>
      <c r="E1" s="53"/>
      <c r="F1" s="53"/>
      <c r="G1" s="53"/>
      <c r="H1" s="53"/>
      <c r="I1" s="54"/>
      <c r="J1" s="3"/>
      <c r="K1" s="4"/>
      <c r="L1" s="4"/>
      <c r="M1" s="4"/>
      <c r="N1" s="5"/>
      <c r="O1" s="6"/>
      <c r="P1" s="7"/>
      <c r="Q1" s="7"/>
      <c r="R1" s="7"/>
      <c r="S1" s="7"/>
      <c r="T1" s="7"/>
      <c r="U1" s="7"/>
      <c r="V1" s="7"/>
      <c r="W1" s="7"/>
    </row>
    <row r="2" spans="1:23" ht="15" x14ac:dyDescent="0.35">
      <c r="A2" s="8"/>
      <c r="B2" s="9"/>
      <c r="C2" s="10"/>
      <c r="D2" s="10"/>
      <c r="E2" s="10"/>
      <c r="F2" s="10"/>
      <c r="G2" s="10"/>
      <c r="H2" s="10"/>
      <c r="I2" s="10"/>
      <c r="J2" s="10"/>
      <c r="K2" s="10"/>
      <c r="L2" s="9"/>
      <c r="M2" s="10"/>
      <c r="N2" s="11"/>
      <c r="O2" s="12"/>
      <c r="P2" s="12"/>
      <c r="Q2" s="12"/>
      <c r="R2" s="12"/>
      <c r="S2" s="12"/>
      <c r="T2" s="12"/>
      <c r="U2" s="12"/>
      <c r="V2" s="12"/>
      <c r="W2" s="12"/>
    </row>
    <row r="3" spans="1:23" ht="13.2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O3" s="12"/>
      <c r="P3" s="12"/>
      <c r="Q3" s="12"/>
      <c r="R3" s="12"/>
      <c r="S3" s="12"/>
      <c r="T3" s="12"/>
      <c r="U3" s="12"/>
      <c r="V3" s="12"/>
      <c r="W3" s="12"/>
    </row>
    <row r="4" spans="1:23" ht="90.75" customHeight="1" x14ac:dyDescent="0.35">
      <c r="A4" s="16" t="s">
        <v>1</v>
      </c>
      <c r="B4" s="16" t="s">
        <v>2</v>
      </c>
      <c r="C4" s="16" t="s">
        <v>3</v>
      </c>
      <c r="D4" s="16" t="s">
        <v>4</v>
      </c>
      <c r="E4" s="17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8</v>
      </c>
      <c r="L4" s="16" t="s">
        <v>11</v>
      </c>
      <c r="M4" s="16" t="s">
        <v>12</v>
      </c>
      <c r="N4" s="18" t="s">
        <v>13</v>
      </c>
      <c r="O4" s="7"/>
      <c r="P4" s="7"/>
      <c r="Q4" s="7"/>
      <c r="R4" s="7"/>
      <c r="S4" s="7"/>
      <c r="T4" s="7"/>
      <c r="U4" s="7"/>
      <c r="V4" s="7"/>
      <c r="W4" s="7"/>
    </row>
    <row r="5" spans="1:23" ht="15" x14ac:dyDescent="0.35">
      <c r="A5" s="19" t="s">
        <v>14</v>
      </c>
      <c r="B5" s="20">
        <v>31</v>
      </c>
      <c r="C5" s="21">
        <v>0.85</v>
      </c>
      <c r="D5" s="22">
        <v>140</v>
      </c>
      <c r="E5" s="23">
        <f t="shared" ref="E5:E16" si="0">(D5*B5)*C5</f>
        <v>3689</v>
      </c>
      <c r="F5" s="24">
        <v>368.90000000000003</v>
      </c>
      <c r="G5" s="24">
        <v>184.45000000000002</v>
      </c>
      <c r="H5" s="25">
        <f t="shared" ref="H5:H16" si="1">E5-F5-G5</f>
        <v>3135.65</v>
      </c>
      <c r="I5" s="24">
        <v>313.56500000000005</v>
      </c>
      <c r="J5" s="26">
        <v>423.31275000000005</v>
      </c>
      <c r="K5" s="25">
        <f t="shared" ref="K5:K16" si="2">H5-I5-J5</f>
        <v>2398.77225</v>
      </c>
      <c r="L5" s="24">
        <v>407.79128250000002</v>
      </c>
      <c r="M5" s="25">
        <f t="shared" ref="M5:M16" si="3">K5-L5</f>
        <v>1990.9809674999999</v>
      </c>
      <c r="N5" s="27">
        <f t="shared" ref="N5:N16" si="4">M5/E5</f>
        <v>0.53970750000000001</v>
      </c>
      <c r="O5" s="28"/>
      <c r="P5" s="28"/>
      <c r="Q5" s="28"/>
      <c r="R5" s="28"/>
      <c r="S5" s="28"/>
      <c r="T5" s="28"/>
      <c r="U5" s="28"/>
      <c r="V5" s="28"/>
      <c r="W5" s="28"/>
    </row>
    <row r="6" spans="1:23" ht="15" x14ac:dyDescent="0.35">
      <c r="A6" s="29" t="s">
        <v>15</v>
      </c>
      <c r="B6" s="30">
        <v>28</v>
      </c>
      <c r="C6" s="21">
        <v>0.75</v>
      </c>
      <c r="D6" s="25">
        <v>130</v>
      </c>
      <c r="E6" s="23">
        <f t="shared" si="0"/>
        <v>2730</v>
      </c>
      <c r="F6" s="24">
        <v>273</v>
      </c>
      <c r="G6" s="24">
        <v>136.5</v>
      </c>
      <c r="H6" s="25">
        <f t="shared" si="1"/>
        <v>2320.5</v>
      </c>
      <c r="I6" s="24">
        <v>232.05</v>
      </c>
      <c r="J6" s="26">
        <v>313.26750000000004</v>
      </c>
      <c r="K6" s="25">
        <f t="shared" si="2"/>
        <v>1775.1824999999999</v>
      </c>
      <c r="L6" s="24">
        <v>301.781025</v>
      </c>
      <c r="M6" s="25">
        <f t="shared" si="3"/>
        <v>1473.4014749999999</v>
      </c>
      <c r="N6" s="27">
        <f t="shared" si="4"/>
        <v>0.53970750000000001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15" x14ac:dyDescent="0.35">
      <c r="A7" s="29" t="s">
        <v>16</v>
      </c>
      <c r="B7" s="30">
        <v>31</v>
      </c>
      <c r="C7" s="21">
        <v>0.75</v>
      </c>
      <c r="D7" s="25">
        <v>130</v>
      </c>
      <c r="E7" s="23">
        <f t="shared" si="0"/>
        <v>3022.5</v>
      </c>
      <c r="F7" s="24">
        <v>302.25</v>
      </c>
      <c r="G7" s="24">
        <v>151.125</v>
      </c>
      <c r="H7" s="25">
        <f t="shared" si="1"/>
        <v>2569.125</v>
      </c>
      <c r="I7" s="24">
        <v>256.91250000000002</v>
      </c>
      <c r="J7" s="26">
        <v>346.83187500000003</v>
      </c>
      <c r="K7" s="25">
        <f t="shared" si="2"/>
        <v>1965.380625</v>
      </c>
      <c r="L7" s="24">
        <v>334.11470625000004</v>
      </c>
      <c r="M7" s="25">
        <f t="shared" si="3"/>
        <v>1631.2659187499999</v>
      </c>
      <c r="N7" s="27">
        <f t="shared" si="4"/>
        <v>0.53970750000000001</v>
      </c>
      <c r="O7" s="28"/>
      <c r="P7" s="28"/>
      <c r="Q7" s="28"/>
      <c r="R7" s="28"/>
      <c r="S7" s="28"/>
      <c r="T7" s="28"/>
      <c r="U7" s="28"/>
      <c r="V7" s="28"/>
      <c r="W7" s="28"/>
    </row>
    <row r="8" spans="1:23" ht="15" x14ac:dyDescent="0.35">
      <c r="A8" s="29" t="s">
        <v>17</v>
      </c>
      <c r="B8" s="30">
        <v>30</v>
      </c>
      <c r="C8" s="21">
        <v>0.75</v>
      </c>
      <c r="D8" s="31">
        <v>115</v>
      </c>
      <c r="E8" s="23">
        <f t="shared" si="0"/>
        <v>2587.5</v>
      </c>
      <c r="F8" s="24">
        <v>258.75</v>
      </c>
      <c r="G8" s="24">
        <v>129.375</v>
      </c>
      <c r="H8" s="25">
        <f t="shared" si="1"/>
        <v>2199.375</v>
      </c>
      <c r="I8" s="24">
        <v>219.9375</v>
      </c>
      <c r="J8" s="26">
        <v>296.91562500000003</v>
      </c>
      <c r="K8" s="25">
        <f t="shared" si="2"/>
        <v>1682.5218749999999</v>
      </c>
      <c r="L8" s="24">
        <v>286.02871875</v>
      </c>
      <c r="M8" s="25">
        <f t="shared" si="3"/>
        <v>1396.4931562499999</v>
      </c>
      <c r="N8" s="27">
        <f t="shared" si="4"/>
        <v>0.5397074999999999</v>
      </c>
      <c r="O8" s="28"/>
      <c r="P8" s="28"/>
      <c r="Q8" s="28"/>
      <c r="R8" s="28"/>
      <c r="S8" s="28"/>
      <c r="T8" s="28"/>
      <c r="U8" s="28"/>
      <c r="V8" s="28"/>
      <c r="W8" s="28"/>
    </row>
    <row r="9" spans="1:23" ht="15" x14ac:dyDescent="0.35">
      <c r="A9" s="29" t="s">
        <v>18</v>
      </c>
      <c r="B9" s="30">
        <v>31</v>
      </c>
      <c r="C9" s="21">
        <v>0.75</v>
      </c>
      <c r="D9" s="25">
        <v>130</v>
      </c>
      <c r="E9" s="23">
        <f t="shared" si="0"/>
        <v>3022.5</v>
      </c>
      <c r="F9" s="24">
        <v>302.25</v>
      </c>
      <c r="G9" s="24">
        <v>151.125</v>
      </c>
      <c r="H9" s="25">
        <f t="shared" si="1"/>
        <v>2569.125</v>
      </c>
      <c r="I9" s="24">
        <v>256.91250000000002</v>
      </c>
      <c r="J9" s="26">
        <v>346.83187500000003</v>
      </c>
      <c r="K9" s="25">
        <f t="shared" si="2"/>
        <v>1965.380625</v>
      </c>
      <c r="L9" s="24">
        <v>334.11470625000004</v>
      </c>
      <c r="M9" s="25">
        <f t="shared" si="3"/>
        <v>1631.2659187499999</v>
      </c>
      <c r="N9" s="27">
        <f t="shared" si="4"/>
        <v>0.53970750000000001</v>
      </c>
      <c r="O9" s="28"/>
      <c r="P9" s="28"/>
      <c r="Q9" s="28"/>
      <c r="R9" s="28"/>
      <c r="S9" s="28"/>
      <c r="T9" s="28"/>
      <c r="U9" s="28"/>
      <c r="V9" s="28"/>
      <c r="W9" s="28"/>
    </row>
    <row r="10" spans="1:23" ht="15" x14ac:dyDescent="0.35">
      <c r="A10" s="29" t="s">
        <v>19</v>
      </c>
      <c r="B10" s="30">
        <v>30</v>
      </c>
      <c r="C10" s="21">
        <v>0.75</v>
      </c>
      <c r="D10" s="22">
        <v>140</v>
      </c>
      <c r="E10" s="23">
        <f t="shared" si="0"/>
        <v>3150</v>
      </c>
      <c r="F10" s="24">
        <v>315</v>
      </c>
      <c r="G10" s="24">
        <v>157.5</v>
      </c>
      <c r="H10" s="25">
        <f t="shared" si="1"/>
        <v>2677.5</v>
      </c>
      <c r="I10" s="24">
        <v>267.75</v>
      </c>
      <c r="J10" s="26">
        <v>361.46250000000003</v>
      </c>
      <c r="K10" s="25">
        <f t="shared" si="2"/>
        <v>2048.2874999999999</v>
      </c>
      <c r="L10" s="24">
        <v>348.20887500000003</v>
      </c>
      <c r="M10" s="25">
        <f t="shared" si="3"/>
        <v>1700.0786249999999</v>
      </c>
      <c r="N10" s="27">
        <f t="shared" si="4"/>
        <v>0.53970750000000001</v>
      </c>
      <c r="O10" s="28"/>
      <c r="P10" s="28"/>
      <c r="Q10" s="28"/>
      <c r="R10" s="28"/>
      <c r="S10" s="28"/>
      <c r="T10" s="28"/>
      <c r="U10" s="28"/>
      <c r="V10" s="28"/>
      <c r="W10" s="28"/>
    </row>
    <row r="11" spans="1:23" ht="15" x14ac:dyDescent="0.35">
      <c r="A11" s="29" t="s">
        <v>20</v>
      </c>
      <c r="B11" s="30">
        <v>31</v>
      </c>
      <c r="C11" s="21">
        <v>0.85</v>
      </c>
      <c r="D11" s="22">
        <v>140</v>
      </c>
      <c r="E11" s="23">
        <f t="shared" si="0"/>
        <v>3689</v>
      </c>
      <c r="F11" s="24">
        <v>368.90000000000003</v>
      </c>
      <c r="G11" s="24">
        <v>184.45000000000002</v>
      </c>
      <c r="H11" s="25">
        <f t="shared" si="1"/>
        <v>3135.65</v>
      </c>
      <c r="I11" s="24">
        <v>313.56500000000005</v>
      </c>
      <c r="J11" s="26">
        <v>423.31275000000005</v>
      </c>
      <c r="K11" s="25">
        <f t="shared" si="2"/>
        <v>2398.77225</v>
      </c>
      <c r="L11" s="24">
        <v>407.79128250000002</v>
      </c>
      <c r="M11" s="25">
        <f t="shared" si="3"/>
        <v>1990.9809674999999</v>
      </c>
      <c r="N11" s="27">
        <f t="shared" si="4"/>
        <v>0.53970750000000001</v>
      </c>
      <c r="O11" s="28"/>
      <c r="P11" s="28"/>
      <c r="Q11" s="28"/>
      <c r="R11" s="28"/>
      <c r="S11" s="28"/>
      <c r="T11" s="28"/>
      <c r="U11" s="28"/>
      <c r="V11" s="28"/>
      <c r="W11" s="28"/>
    </row>
    <row r="12" spans="1:23" ht="15" x14ac:dyDescent="0.35">
      <c r="A12" s="29" t="s">
        <v>21</v>
      </c>
      <c r="B12" s="30">
        <v>31</v>
      </c>
      <c r="C12" s="21">
        <v>0.85</v>
      </c>
      <c r="D12" s="22">
        <v>140</v>
      </c>
      <c r="E12" s="23">
        <f t="shared" si="0"/>
        <v>3689</v>
      </c>
      <c r="F12" s="24">
        <v>368.90000000000003</v>
      </c>
      <c r="G12" s="24">
        <v>184.45000000000002</v>
      </c>
      <c r="H12" s="25">
        <f t="shared" si="1"/>
        <v>3135.65</v>
      </c>
      <c r="I12" s="24">
        <v>313.56500000000005</v>
      </c>
      <c r="J12" s="26">
        <v>423.31275000000005</v>
      </c>
      <c r="K12" s="25">
        <f t="shared" si="2"/>
        <v>2398.77225</v>
      </c>
      <c r="L12" s="24">
        <v>407.79128250000002</v>
      </c>
      <c r="M12" s="25">
        <f t="shared" si="3"/>
        <v>1990.9809674999999</v>
      </c>
      <c r="N12" s="27">
        <f t="shared" si="4"/>
        <v>0.53970750000000001</v>
      </c>
      <c r="O12" s="28"/>
      <c r="P12" s="28"/>
      <c r="Q12" s="28"/>
      <c r="R12" s="28"/>
      <c r="S12" s="28"/>
      <c r="T12" s="28"/>
      <c r="U12" s="28"/>
      <c r="V12" s="28"/>
      <c r="W12" s="28"/>
    </row>
    <row r="13" spans="1:23" ht="15" x14ac:dyDescent="0.35">
      <c r="A13" s="29" t="s">
        <v>22</v>
      </c>
      <c r="B13" s="30">
        <v>30</v>
      </c>
      <c r="C13" s="21">
        <v>0.75</v>
      </c>
      <c r="D13" s="25">
        <v>130</v>
      </c>
      <c r="E13" s="23">
        <f t="shared" si="0"/>
        <v>2925</v>
      </c>
      <c r="F13" s="24">
        <v>292.5</v>
      </c>
      <c r="G13" s="24">
        <v>146.25</v>
      </c>
      <c r="H13" s="25">
        <f t="shared" si="1"/>
        <v>2486.25</v>
      </c>
      <c r="I13" s="24">
        <v>248.625</v>
      </c>
      <c r="J13" s="26">
        <v>335.64375000000001</v>
      </c>
      <c r="K13" s="25">
        <f t="shared" si="2"/>
        <v>1901.98125</v>
      </c>
      <c r="L13" s="24">
        <v>323.33681250000001</v>
      </c>
      <c r="M13" s="25">
        <f t="shared" si="3"/>
        <v>1578.6444375000001</v>
      </c>
      <c r="N13" s="27">
        <f t="shared" si="4"/>
        <v>0.53970750000000001</v>
      </c>
      <c r="O13" s="28"/>
      <c r="P13" s="28"/>
      <c r="Q13" s="28"/>
      <c r="R13" s="28"/>
      <c r="S13" s="28"/>
      <c r="T13" s="28"/>
      <c r="U13" s="28"/>
      <c r="V13" s="28"/>
      <c r="W13" s="28"/>
    </row>
    <row r="14" spans="1:23" ht="15" x14ac:dyDescent="0.35">
      <c r="A14" s="29" t="s">
        <v>23</v>
      </c>
      <c r="B14" s="30">
        <v>31</v>
      </c>
      <c r="C14" s="21">
        <v>0.75</v>
      </c>
      <c r="D14" s="25">
        <v>130</v>
      </c>
      <c r="E14" s="23">
        <f t="shared" si="0"/>
        <v>3022.5</v>
      </c>
      <c r="F14" s="24">
        <v>302.25</v>
      </c>
      <c r="G14" s="24">
        <v>151.125</v>
      </c>
      <c r="H14" s="25">
        <f t="shared" si="1"/>
        <v>2569.125</v>
      </c>
      <c r="I14" s="24">
        <v>256.91250000000002</v>
      </c>
      <c r="J14" s="26">
        <v>346.83187500000003</v>
      </c>
      <c r="K14" s="25">
        <f t="shared" si="2"/>
        <v>1965.380625</v>
      </c>
      <c r="L14" s="24">
        <v>334.11470625000004</v>
      </c>
      <c r="M14" s="25">
        <f t="shared" si="3"/>
        <v>1631.2659187499999</v>
      </c>
      <c r="N14" s="27">
        <f t="shared" si="4"/>
        <v>0.53970750000000001</v>
      </c>
      <c r="O14" s="28"/>
      <c r="P14" s="28"/>
      <c r="Q14" s="28"/>
      <c r="R14" s="28"/>
      <c r="S14" s="28"/>
      <c r="T14" s="28"/>
      <c r="U14" s="28"/>
      <c r="V14" s="28"/>
      <c r="W14" s="28"/>
    </row>
    <row r="15" spans="1:23" ht="15" x14ac:dyDescent="0.35">
      <c r="A15" s="29" t="s">
        <v>24</v>
      </c>
      <c r="B15" s="30">
        <v>30</v>
      </c>
      <c r="C15" s="21">
        <v>0.75</v>
      </c>
      <c r="D15" s="31">
        <v>115</v>
      </c>
      <c r="E15" s="23">
        <f t="shared" si="0"/>
        <v>2587.5</v>
      </c>
      <c r="F15" s="24">
        <v>258.75</v>
      </c>
      <c r="G15" s="24">
        <v>129.375</v>
      </c>
      <c r="H15" s="25">
        <f t="shared" si="1"/>
        <v>2199.375</v>
      </c>
      <c r="I15" s="24">
        <v>219.9375</v>
      </c>
      <c r="J15" s="26">
        <v>296.91562500000003</v>
      </c>
      <c r="K15" s="25">
        <f t="shared" si="2"/>
        <v>1682.5218749999999</v>
      </c>
      <c r="L15" s="24">
        <v>286.02871875</v>
      </c>
      <c r="M15" s="25">
        <f t="shared" si="3"/>
        <v>1396.4931562499999</v>
      </c>
      <c r="N15" s="27">
        <f t="shared" si="4"/>
        <v>0.5397074999999999</v>
      </c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15" x14ac:dyDescent="0.35">
      <c r="A16" s="32" t="s">
        <v>25</v>
      </c>
      <c r="B16" s="33">
        <v>31</v>
      </c>
      <c r="C16" s="21">
        <v>0.85</v>
      </c>
      <c r="D16" s="22">
        <v>140</v>
      </c>
      <c r="E16" s="34">
        <f t="shared" si="0"/>
        <v>3689</v>
      </c>
      <c r="F16" s="24">
        <v>368.90000000000003</v>
      </c>
      <c r="G16" s="24">
        <v>184.45000000000002</v>
      </c>
      <c r="H16" s="25">
        <f t="shared" si="1"/>
        <v>3135.65</v>
      </c>
      <c r="I16" s="24">
        <v>313.56500000000005</v>
      </c>
      <c r="J16" s="26">
        <v>423.31275000000005</v>
      </c>
      <c r="K16" s="25">
        <f t="shared" si="2"/>
        <v>2398.77225</v>
      </c>
      <c r="L16" s="24">
        <v>407.79128250000002</v>
      </c>
      <c r="M16" s="25">
        <f t="shared" si="3"/>
        <v>1990.9809674999999</v>
      </c>
      <c r="N16" s="27">
        <f t="shared" si="4"/>
        <v>0.53970750000000001</v>
      </c>
      <c r="O16" s="28"/>
      <c r="P16" s="28"/>
      <c r="Q16" s="28"/>
      <c r="R16" s="28"/>
      <c r="S16" s="28"/>
      <c r="T16" s="28"/>
      <c r="U16" s="28"/>
      <c r="V16" s="28"/>
      <c r="W16" s="28"/>
    </row>
    <row r="17" spans="1:23" ht="15" x14ac:dyDescent="0.35">
      <c r="A17" s="35" t="s">
        <v>26</v>
      </c>
      <c r="B17" s="36"/>
      <c r="C17" s="37">
        <f t="shared" ref="C17:D17" si="5">AVERAGE(C5:C16)</f>
        <v>0.78333333333333321</v>
      </c>
      <c r="D17" s="38">
        <f t="shared" si="5"/>
        <v>131.66666666666666</v>
      </c>
      <c r="E17" s="39">
        <f>SUM(E5:E16)</f>
        <v>37803.5</v>
      </c>
      <c r="F17" s="40">
        <v>3780.3500000000004</v>
      </c>
      <c r="G17" s="40">
        <v>1890.1750000000002</v>
      </c>
      <c r="H17" s="39">
        <f>SUM(H5:H16)</f>
        <v>32132.975000000002</v>
      </c>
      <c r="I17" s="40">
        <v>3213.2975000000001</v>
      </c>
      <c r="J17" s="40">
        <v>4337.9516250000006</v>
      </c>
      <c r="K17" s="39">
        <f>SUM(K5:K16)</f>
        <v>24581.725875000004</v>
      </c>
      <c r="L17" s="40">
        <v>4178.8933987500004</v>
      </c>
      <c r="M17" s="39">
        <f>SUM(M5:M16)</f>
        <v>20402.832476249998</v>
      </c>
      <c r="N17" s="41"/>
      <c r="O17" s="7"/>
      <c r="P17" s="7"/>
      <c r="Q17" s="7"/>
      <c r="R17" s="7"/>
      <c r="S17" s="7"/>
      <c r="T17" s="7"/>
      <c r="U17" s="7"/>
      <c r="V17" s="7"/>
      <c r="W17" s="7"/>
    </row>
    <row r="18" spans="1:23" ht="13.2" x14ac:dyDescent="0.25">
      <c r="A18" s="42"/>
      <c r="B18" s="42"/>
      <c r="C18" s="42"/>
      <c r="D18" s="42"/>
      <c r="E18" s="42"/>
      <c r="F18" s="55" t="s">
        <v>27</v>
      </c>
      <c r="G18" s="56"/>
      <c r="H18" s="56"/>
      <c r="I18" s="56"/>
      <c r="J18" s="56"/>
      <c r="K18" s="56"/>
      <c r="L18" s="56"/>
      <c r="M18" s="57"/>
      <c r="N18" s="43"/>
      <c r="O18" s="7"/>
      <c r="P18" s="7"/>
      <c r="Q18" s="7"/>
      <c r="R18" s="7"/>
      <c r="S18" s="7"/>
      <c r="T18" s="7"/>
      <c r="U18" s="7"/>
      <c r="V18" s="7"/>
      <c r="W18" s="7"/>
    </row>
    <row r="19" spans="1:23" ht="15" x14ac:dyDescent="0.35">
      <c r="A19" s="44"/>
      <c r="B19" s="44"/>
      <c r="C19" s="44"/>
      <c r="D19" s="44"/>
      <c r="E19" s="45" t="s">
        <v>28</v>
      </c>
      <c r="F19" s="56"/>
      <c r="G19" s="56"/>
      <c r="H19" s="56"/>
      <c r="I19" s="56"/>
      <c r="J19" s="56"/>
      <c r="K19" s="56"/>
      <c r="L19" s="56"/>
      <c r="M19" s="57"/>
      <c r="N19" s="43"/>
      <c r="O19" s="7"/>
      <c r="P19" s="7"/>
      <c r="Q19" s="7"/>
      <c r="R19" s="7"/>
      <c r="S19" s="7"/>
      <c r="T19" s="7"/>
      <c r="U19" s="7"/>
      <c r="V19" s="7"/>
      <c r="W19" s="7"/>
    </row>
    <row r="20" spans="1:23" ht="15" x14ac:dyDescent="0.35">
      <c r="A20" s="46" t="s">
        <v>29</v>
      </c>
      <c r="B20" s="47"/>
      <c r="C20" s="47"/>
      <c r="D20" s="48"/>
      <c r="E20" s="49">
        <v>140000</v>
      </c>
      <c r="F20" s="56"/>
      <c r="G20" s="56"/>
      <c r="H20" s="56"/>
      <c r="I20" s="56"/>
      <c r="J20" s="56"/>
      <c r="K20" s="56"/>
      <c r="L20" s="56"/>
      <c r="M20" s="57"/>
      <c r="N20" s="43"/>
      <c r="O20" s="7"/>
      <c r="P20" s="7"/>
      <c r="Q20" s="7"/>
      <c r="R20" s="7"/>
      <c r="S20" s="7"/>
      <c r="T20" s="7"/>
      <c r="U20" s="7"/>
      <c r="V20" s="7"/>
      <c r="W20" s="7"/>
    </row>
    <row r="21" spans="1:23" ht="15" x14ac:dyDescent="0.35">
      <c r="A21" s="46" t="s">
        <v>30</v>
      </c>
      <c r="B21" s="47"/>
      <c r="C21" s="47"/>
      <c r="D21" s="48"/>
      <c r="E21" s="49">
        <f>E20/$A$1</f>
        <v>3111.1111111111113</v>
      </c>
      <c r="F21" s="56"/>
      <c r="G21" s="56"/>
      <c r="H21" s="56"/>
      <c r="I21" s="56"/>
      <c r="J21" s="56"/>
      <c r="K21" s="56"/>
      <c r="L21" s="56"/>
      <c r="M21" s="57"/>
      <c r="N21" s="43"/>
      <c r="O21" s="7"/>
      <c r="P21" s="7"/>
      <c r="Q21" s="7"/>
      <c r="R21" s="7"/>
      <c r="S21" s="7"/>
      <c r="T21" s="7"/>
      <c r="U21" s="7"/>
      <c r="V21" s="7"/>
      <c r="W21" s="7"/>
    </row>
    <row r="22" spans="1:23" ht="15" x14ac:dyDescent="0.35">
      <c r="A22" s="46" t="s">
        <v>31</v>
      </c>
      <c r="B22" s="47"/>
      <c r="C22" s="47"/>
      <c r="D22" s="48"/>
      <c r="E22" s="50">
        <f>M17/E20</f>
        <v>0.14573451768749998</v>
      </c>
      <c r="F22" s="56"/>
      <c r="G22" s="56"/>
      <c r="H22" s="56"/>
      <c r="I22" s="56"/>
      <c r="J22" s="56"/>
      <c r="K22" s="56"/>
      <c r="L22" s="56"/>
      <c r="M22" s="57"/>
      <c r="N22" s="43"/>
      <c r="O22" s="7"/>
      <c r="P22" s="7"/>
      <c r="Q22" s="7"/>
      <c r="R22" s="7"/>
      <c r="S22" s="7"/>
      <c r="T22" s="7"/>
      <c r="U22" s="7"/>
      <c r="V22" s="7"/>
      <c r="W22" s="7"/>
    </row>
    <row r="23" spans="1:23" ht="15" x14ac:dyDescent="0.35">
      <c r="A23" s="46" t="s">
        <v>32</v>
      </c>
      <c r="B23" s="47"/>
      <c r="C23" s="47"/>
      <c r="D23" s="48"/>
      <c r="E23" s="51">
        <f>E20/M17</f>
        <v>6.8617923596131849</v>
      </c>
      <c r="F23" s="58"/>
      <c r="G23" s="58"/>
      <c r="H23" s="58"/>
      <c r="I23" s="58"/>
      <c r="J23" s="58"/>
      <c r="K23" s="58"/>
      <c r="L23" s="58"/>
      <c r="M23" s="59"/>
      <c r="N23" s="43"/>
      <c r="O23" s="7"/>
      <c r="P23" s="7"/>
      <c r="Q23" s="7"/>
      <c r="R23" s="7"/>
      <c r="S23" s="7"/>
      <c r="T23" s="7"/>
      <c r="U23" s="7"/>
      <c r="V23" s="7"/>
      <c r="W23" s="7"/>
    </row>
  </sheetData>
  <mergeCells count="2">
    <mergeCell ref="C1:I1"/>
    <mergeCell ref="F18:M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финансовая модель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Volodymyr Pivtsaiev</dc:creator>
  <cp:lastModifiedBy>Volodymyr Pivtsaiev</cp:lastModifiedBy>
  <dcterms:created xsi:type="dcterms:W3CDTF">2026-02-13T14:52:30Z</dcterms:created>
  <dcterms:modified xsi:type="dcterms:W3CDTF">2026-02-13T14:52:30Z</dcterms:modified>
</cp:coreProperties>
</file>